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865" windowHeight="5910"/>
  </bookViews>
  <sheets>
    <sheet name="Financial Data" sheetId="1" r:id="rId1"/>
    <sheet name="Balance Sheet" sheetId="2" r:id="rId2"/>
    <sheet name="Ratios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3" l="1"/>
  <c r="F5" i="3"/>
  <c r="F6" i="3"/>
  <c r="F7" i="3"/>
  <c r="F8" i="3"/>
  <c r="F3" i="3"/>
  <c r="E51" i="2"/>
  <c r="E46" i="2" l="1"/>
  <c r="E48" i="2"/>
  <c r="E50" i="2"/>
  <c r="E45" i="2"/>
  <c r="E33" i="2"/>
  <c r="E35" i="2"/>
  <c r="E36" i="2"/>
  <c r="E38" i="2"/>
  <c r="E40" i="2"/>
  <c r="E41" i="2"/>
  <c r="E42" i="2"/>
  <c r="E30" i="2"/>
  <c r="E26" i="2"/>
  <c r="E10" i="2"/>
  <c r="E11" i="2"/>
  <c r="E12" i="2"/>
  <c r="E14" i="2"/>
  <c r="E15" i="2"/>
  <c r="E17" i="2"/>
  <c r="E18" i="2"/>
  <c r="E19" i="2"/>
  <c r="E22" i="2"/>
  <c r="E23" i="2"/>
  <c r="E25" i="2"/>
  <c r="E8" i="2"/>
  <c r="E8" i="3" l="1"/>
  <c r="D8" i="3"/>
  <c r="E7" i="3"/>
  <c r="D7" i="3"/>
  <c r="E4" i="3"/>
  <c r="D4" i="3"/>
  <c r="E3" i="3"/>
  <c r="D3" i="3"/>
  <c r="D10" i="2" l="1"/>
  <c r="C10" i="2"/>
  <c r="C15" i="2" s="1"/>
  <c r="D19" i="2"/>
  <c r="C19" i="2"/>
  <c r="D15" i="2" l="1"/>
  <c r="D26" i="2"/>
  <c r="C26" i="2"/>
  <c r="D36" i="2"/>
  <c r="C36" i="2"/>
  <c r="C42" i="2" s="1"/>
  <c r="D50" i="2"/>
  <c r="C50" i="2"/>
  <c r="D6" i="3" s="1"/>
  <c r="E6" i="3" l="1"/>
  <c r="C51" i="2"/>
  <c r="D5" i="3"/>
  <c r="D42" i="2"/>
  <c r="D51" i="2" l="1"/>
  <c r="E5" i="3"/>
</calcChain>
</file>

<file path=xl/sharedStrings.xml><?xml version="1.0" encoding="utf-8"?>
<sst xmlns="http://schemas.openxmlformats.org/spreadsheetml/2006/main" count="114" uniqueCount="84">
  <si>
    <t>Hydrogenics Corporation</t>
  </si>
  <si>
    <t>HYGS</t>
  </si>
  <si>
    <t>NASAQ</t>
  </si>
  <si>
    <t>Thousands</t>
  </si>
  <si>
    <t>Stock Ticker Symbol:</t>
  </si>
  <si>
    <t>U.S. Stock Exchange:</t>
  </si>
  <si>
    <t>Statement Year-end Dates:</t>
  </si>
  <si>
    <t>Financial Reports Rounded to:</t>
  </si>
  <si>
    <t>Supplemental Ratio Requirements:</t>
  </si>
  <si>
    <t>Rent expense (in thousands):</t>
  </si>
  <si>
    <t>Check Figures:</t>
  </si>
  <si>
    <t>Balance Sheet</t>
  </si>
  <si>
    <t>Current Assets:</t>
  </si>
  <si>
    <t>Dividends per share:</t>
  </si>
  <si>
    <t>End of year stock price (adjusted for splits):</t>
  </si>
  <si>
    <t>Total Assets:</t>
  </si>
  <si>
    <t>Current Liabilities:</t>
  </si>
  <si>
    <t>Total Stockholder's Equity:</t>
  </si>
  <si>
    <t>Income Statement</t>
  </si>
  <si>
    <t>Gross Profit:</t>
  </si>
  <si>
    <t>Net Profit:</t>
  </si>
  <si>
    <t>Cash Flow</t>
  </si>
  <si>
    <t>Net Flows from Operations:</t>
  </si>
  <si>
    <t>Net Flows from Investing Activity:</t>
  </si>
  <si>
    <t>Net Flows from Financing Activity:</t>
  </si>
  <si>
    <t>Hydrogenics Corporation (HYGS/NASDAQ)</t>
  </si>
  <si>
    <t>Annual Consolidated Balance Sheet</t>
  </si>
  <si>
    <t>ASSETS:</t>
  </si>
  <si>
    <t xml:space="preserve">Current Assets: </t>
  </si>
  <si>
    <t>Cash and cash equivalents</t>
  </si>
  <si>
    <t>Short-term investments</t>
  </si>
  <si>
    <t>Total cash and short term investments</t>
  </si>
  <si>
    <t>Accounts receivables, net</t>
  </si>
  <si>
    <t>Inventories, net</t>
  </si>
  <si>
    <t>Current deffered taxes</t>
  </si>
  <si>
    <t>Other current assets</t>
  </si>
  <si>
    <t>Total current assets</t>
  </si>
  <si>
    <t>Property, plant, and equipment</t>
  </si>
  <si>
    <t>Goodwill, net</t>
  </si>
  <si>
    <t>Other intangibles, net</t>
  </si>
  <si>
    <t>Other deferred taxes</t>
  </si>
  <si>
    <t>Other assets</t>
  </si>
  <si>
    <t>Total assets</t>
  </si>
  <si>
    <t>LIABILITIES</t>
  </si>
  <si>
    <t>Accounts payable</t>
  </si>
  <si>
    <t>Short-term debt</t>
  </si>
  <si>
    <t>Current portion of long-term debt</t>
  </si>
  <si>
    <t>Accrued liabilities</t>
  </si>
  <si>
    <t>Income taxes payable</t>
  </si>
  <si>
    <t>Other current liabilities</t>
  </si>
  <si>
    <t>Total current liabilities</t>
  </si>
  <si>
    <t>Long-term debt</t>
  </si>
  <si>
    <t>Deferred income  taxes payable</t>
  </si>
  <si>
    <t>Other deferred liabilities</t>
  </si>
  <si>
    <t>Other liabilities</t>
  </si>
  <si>
    <t>Total liabilities</t>
  </si>
  <si>
    <t>STOCKHOLDERS' EQUITY</t>
  </si>
  <si>
    <t>Preffered stock</t>
  </si>
  <si>
    <t>Retained earnings (accumulated deficit)</t>
  </si>
  <si>
    <t>Treasury stock</t>
  </si>
  <si>
    <t>Accumulated other comprehensive income (loss)</t>
  </si>
  <si>
    <t>Other stockholders' equity</t>
  </si>
  <si>
    <t>Total stockholders' equity</t>
  </si>
  <si>
    <t>Total liabilities and stockholders' equity</t>
  </si>
  <si>
    <t>Less: accumulated depreciation</t>
  </si>
  <si>
    <t>Net property, plant, and equipment</t>
  </si>
  <si>
    <t>Long-term investments:</t>
  </si>
  <si>
    <t>Return on Assets</t>
  </si>
  <si>
    <t>Return on Equity</t>
  </si>
  <si>
    <t>Current Ratio</t>
  </si>
  <si>
    <t>Quick Ratio</t>
  </si>
  <si>
    <t>Debt Ratio</t>
  </si>
  <si>
    <t>Debt to Equity Ratio</t>
  </si>
  <si>
    <t>Variance</t>
  </si>
  <si>
    <t>Unfavorable</t>
  </si>
  <si>
    <t>Favorable</t>
  </si>
  <si>
    <t>Company Name:</t>
  </si>
  <si>
    <t>Amounts Rounded to Thousands</t>
  </si>
  <si>
    <t>Ratios</t>
  </si>
  <si>
    <t>Type</t>
  </si>
  <si>
    <t>Profitability</t>
  </si>
  <si>
    <t>Debt</t>
  </si>
  <si>
    <t>Liquidity</t>
  </si>
  <si>
    <t>Operating Profit: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</si>
</sst>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6" fontId="2" fillId="0" borderId="2" xfId="0" applyNumberFormat="1" applyFont="1" applyBorder="1"/>
    <xf numFmtId="0" fontId="2" fillId="2" borderId="2" xfId="0" applyFont="1" applyFill="1" applyBorder="1"/>
    <xf numFmtId="8" fontId="2" fillId="0" borderId="2" xfId="0" applyNumberFormat="1" applyFont="1" applyBorder="1"/>
    <xf numFmtId="0" fontId="3" fillId="0" borderId="0" xfId="0" applyFont="1"/>
    <xf numFmtId="0" fontId="2" fillId="0" borderId="2" xfId="0" applyFont="1" applyBorder="1"/>
    <xf numFmtId="0" fontId="3" fillId="0" borderId="2" xfId="0" applyFont="1" applyBorder="1"/>
    <xf numFmtId="3" fontId="2" fillId="0" borderId="2" xfId="0" applyNumberFormat="1" applyFont="1" applyBorder="1"/>
    <xf numFmtId="3" fontId="3" fillId="0" borderId="2" xfId="0" applyNumberFormat="1" applyFont="1" applyBorder="1"/>
    <xf numFmtId="6" fontId="3" fillId="0" borderId="2" xfId="0" applyNumberFormat="1" applyFont="1" applyBorder="1"/>
    <xf numFmtId="6" fontId="3" fillId="0" borderId="5" xfId="0" applyNumberFormat="1" applyFont="1" applyBorder="1"/>
    <xf numFmtId="0" fontId="2" fillId="0" borderId="6" xfId="0" applyFont="1" applyBorder="1"/>
    <xf numFmtId="10" fontId="2" fillId="0" borderId="2" xfId="1" applyNumberFormat="1" applyFont="1" applyBorder="1"/>
    <xf numFmtId="2" fontId="2" fillId="0" borderId="2" xfId="0" applyNumberFormat="1" applyFont="1" applyBorder="1"/>
    <xf numFmtId="0" fontId="2" fillId="0" borderId="0" xfId="0" applyFont="1" applyBorder="1"/>
    <xf numFmtId="6" fontId="2" fillId="0" borderId="0" xfId="0" applyNumberFormat="1" applyFont="1" applyBorder="1"/>
    <xf numFmtId="0" fontId="3" fillId="0" borderId="0" xfId="0" applyFont="1" applyBorder="1"/>
    <xf numFmtId="0" fontId="2" fillId="0" borderId="5" xfId="0" applyFont="1" applyBorder="1"/>
    <xf numFmtId="15" fontId="2" fillId="0" borderId="0" xfId="0" applyNumberFormat="1" applyFont="1" applyBorder="1"/>
    <xf numFmtId="0" fontId="2" fillId="0" borderId="1" xfId="0" applyFont="1" applyBorder="1"/>
    <xf numFmtId="14" fontId="2" fillId="0" borderId="2" xfId="0" applyNumberFormat="1" applyFont="1" applyBorder="1" applyAlignment="1">
      <alignment horizontal="right"/>
    </xf>
    <xf numFmtId="3" fontId="2" fillId="0" borderId="4" xfId="0" applyNumberFormat="1" applyFont="1" applyBorder="1"/>
    <xf numFmtId="0" fontId="2" fillId="0" borderId="4" xfId="0" applyFont="1" applyBorder="1"/>
    <xf numFmtId="6" fontId="3" fillId="0" borderId="7" xfId="0" applyNumberFormat="1" applyFont="1" applyBorder="1"/>
    <xf numFmtId="0" fontId="2" fillId="0" borderId="8" xfId="0" applyFont="1" applyBorder="1"/>
    <xf numFmtId="0" fontId="3" fillId="0" borderId="8" xfId="0" applyFont="1" applyBorder="1"/>
    <xf numFmtId="6" fontId="2" fillId="0" borderId="4" xfId="0" applyNumberFormat="1" applyFont="1" applyBorder="1"/>
    <xf numFmtId="3" fontId="3" fillId="0" borderId="4" xfId="0" applyNumberFormat="1" applyFont="1" applyBorder="1"/>
    <xf numFmtId="0" fontId="3" fillId="0" borderId="4" xfId="0" applyFont="1" applyBorder="1"/>
    <xf numFmtId="10" fontId="2" fillId="0" borderId="4" xfId="1" applyNumberFormat="1" applyFont="1" applyBorder="1"/>
    <xf numFmtId="2" fontId="2" fillId="0" borderId="4" xfId="0" applyNumberFormat="1" applyFont="1" applyBorder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8"/>
  <sheetViews>
    <sheetView showGridLines="0" tabSelected="1" topLeftCell="A13" workbookViewId="0">
      <selection activeCell="B23" sqref="B23"/>
    </sheetView>
  </sheetViews>
  <sheetFormatPr defaultRowHeight="14.25" x14ac:dyDescent="0.2"/>
  <cols>
    <col min="1" max="1" width="4.42578125" style="1" customWidth="1"/>
    <col min="2" max="2" width="42.28515625" style="1" bestFit="1" customWidth="1"/>
    <col min="3" max="3" width="12.5703125" style="1" customWidth="1"/>
    <col min="4" max="4" width="13.85546875" style="1" customWidth="1"/>
    <col min="5" max="16384" width="9.140625" style="1"/>
  </cols>
  <sheetData>
    <row r="2" spans="2:4" ht="15" x14ac:dyDescent="0.25">
      <c r="B2" s="1" t="s">
        <v>76</v>
      </c>
      <c r="C2" s="33" t="s">
        <v>0</v>
      </c>
      <c r="D2" s="34"/>
    </row>
    <row r="3" spans="2:4" x14ac:dyDescent="0.2">
      <c r="B3" s="1" t="s">
        <v>4</v>
      </c>
      <c r="C3" s="35" t="s">
        <v>1</v>
      </c>
      <c r="D3" s="35"/>
    </row>
    <row r="4" spans="2:4" x14ac:dyDescent="0.2">
      <c r="B4" s="1" t="s">
        <v>5</v>
      </c>
      <c r="C4" s="35" t="s">
        <v>2</v>
      </c>
      <c r="D4" s="35"/>
    </row>
    <row r="5" spans="2:4" x14ac:dyDescent="0.2">
      <c r="B5" s="1" t="s">
        <v>6</v>
      </c>
      <c r="C5" s="22">
        <v>41639</v>
      </c>
      <c r="D5" s="22">
        <v>41274</v>
      </c>
    </row>
    <row r="6" spans="2:4" x14ac:dyDescent="0.2">
      <c r="B6" s="1" t="s">
        <v>7</v>
      </c>
      <c r="C6" s="35" t="s">
        <v>3</v>
      </c>
      <c r="D6" s="35"/>
    </row>
    <row r="8" spans="2:4" x14ac:dyDescent="0.2">
      <c r="B8" s="2" t="s">
        <v>8</v>
      </c>
      <c r="C8" s="1">
        <v>2013</v>
      </c>
      <c r="D8" s="1">
        <v>2012</v>
      </c>
    </row>
    <row r="9" spans="2:4" x14ac:dyDescent="0.2">
      <c r="B9" s="1" t="s">
        <v>9</v>
      </c>
      <c r="C9" s="3">
        <v>845</v>
      </c>
      <c r="D9" s="3">
        <v>906</v>
      </c>
    </row>
    <row r="10" spans="2:4" x14ac:dyDescent="0.2">
      <c r="B10" s="1" t="s">
        <v>13</v>
      </c>
      <c r="C10" s="4"/>
      <c r="D10" s="4"/>
    </row>
    <row r="11" spans="2:4" x14ac:dyDescent="0.2">
      <c r="B11" s="1" t="s">
        <v>14</v>
      </c>
      <c r="C11" s="5">
        <v>19.149999999999999</v>
      </c>
      <c r="D11" s="5">
        <v>6.77</v>
      </c>
    </row>
    <row r="13" spans="2:4" x14ac:dyDescent="0.2">
      <c r="B13" s="2" t="s">
        <v>10</v>
      </c>
    </row>
    <row r="14" spans="2:4" ht="15" x14ac:dyDescent="0.25">
      <c r="B14" s="6" t="s">
        <v>11</v>
      </c>
    </row>
    <row r="15" spans="2:4" x14ac:dyDescent="0.2">
      <c r="B15" s="1" t="s">
        <v>12</v>
      </c>
      <c r="C15" s="3">
        <v>31649</v>
      </c>
      <c r="D15" s="3">
        <v>34607</v>
      </c>
    </row>
    <row r="16" spans="2:4" x14ac:dyDescent="0.2">
      <c r="B16" s="1" t="s">
        <v>15</v>
      </c>
      <c r="C16" s="3">
        <v>40070</v>
      </c>
      <c r="D16" s="3">
        <v>41877</v>
      </c>
    </row>
    <row r="17" spans="2:4" x14ac:dyDescent="0.2">
      <c r="B17" s="1" t="s">
        <v>16</v>
      </c>
      <c r="C17" s="3">
        <v>22528</v>
      </c>
      <c r="D17" s="3">
        <v>26054</v>
      </c>
    </row>
    <row r="18" spans="2:4" x14ac:dyDescent="0.2">
      <c r="B18" s="1" t="s">
        <v>17</v>
      </c>
      <c r="C18" s="3">
        <v>6161</v>
      </c>
      <c r="D18" s="3">
        <v>4307</v>
      </c>
    </row>
    <row r="20" spans="2:4" ht="15" x14ac:dyDescent="0.25">
      <c r="B20" s="6" t="s">
        <v>18</v>
      </c>
    </row>
    <row r="21" spans="2:4" x14ac:dyDescent="0.2">
      <c r="B21" s="1" t="s">
        <v>19</v>
      </c>
      <c r="C21" s="3">
        <v>12061</v>
      </c>
      <c r="D21" s="3">
        <v>5249</v>
      </c>
    </row>
    <row r="22" spans="2:4" x14ac:dyDescent="0.2">
      <c r="B22" s="1" t="s">
        <v>83</v>
      </c>
      <c r="C22" s="3">
        <v>-6783</v>
      </c>
      <c r="D22" s="3">
        <v>-12225</v>
      </c>
    </row>
    <row r="23" spans="2:4" x14ac:dyDescent="0.2">
      <c r="B23" s="1" t="s">
        <v>20</v>
      </c>
      <c r="C23" s="3">
        <v>-8908</v>
      </c>
      <c r="D23" s="3">
        <v>-12797</v>
      </c>
    </row>
    <row r="25" spans="2:4" ht="15" x14ac:dyDescent="0.25">
      <c r="B25" s="6" t="s">
        <v>21</v>
      </c>
    </row>
    <row r="26" spans="2:4" x14ac:dyDescent="0.2">
      <c r="B26" s="1" t="s">
        <v>22</v>
      </c>
      <c r="C26" s="3">
        <v>-9197</v>
      </c>
      <c r="D26" s="3">
        <v>-1163</v>
      </c>
    </row>
    <row r="27" spans="2:4" x14ac:dyDescent="0.2">
      <c r="B27" s="1" t="s">
        <v>23</v>
      </c>
      <c r="C27" s="3">
        <v>-971</v>
      </c>
      <c r="D27" s="3">
        <v>-400</v>
      </c>
    </row>
    <row r="28" spans="2:4" x14ac:dyDescent="0.2">
      <c r="B28" s="1" t="s">
        <v>24</v>
      </c>
      <c r="C28" s="3">
        <v>8669</v>
      </c>
      <c r="D28" s="3">
        <v>6491</v>
      </c>
    </row>
  </sheetData>
  <mergeCells count="4">
    <mergeCell ref="C2:D2"/>
    <mergeCell ref="C3:D3"/>
    <mergeCell ref="C4:D4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showGridLines="0" workbookViewId="0">
      <selection activeCell="E10" sqref="E10"/>
    </sheetView>
  </sheetViews>
  <sheetFormatPr defaultRowHeight="14.25" x14ac:dyDescent="0.2"/>
  <cols>
    <col min="1" max="1" width="7" style="1" customWidth="1"/>
    <col min="2" max="2" width="47.85546875" style="1" bestFit="1" customWidth="1"/>
    <col min="3" max="4" width="10.85546875" style="1" bestFit="1" customWidth="1"/>
    <col min="5" max="5" width="9.85546875" style="1" bestFit="1" customWidth="1"/>
    <col min="6" max="6" width="12" style="1" bestFit="1" customWidth="1"/>
    <col min="7" max="16384" width="9.140625" style="1"/>
  </cols>
  <sheetData>
    <row r="2" spans="2:6" ht="15" x14ac:dyDescent="0.25">
      <c r="B2" s="36" t="s">
        <v>25</v>
      </c>
      <c r="C2" s="36"/>
      <c r="D2" s="36"/>
      <c r="E2" s="36"/>
      <c r="F2" s="36"/>
    </row>
    <row r="3" spans="2:6" x14ac:dyDescent="0.2">
      <c r="B3" s="37" t="s">
        <v>26</v>
      </c>
      <c r="C3" s="37"/>
      <c r="D3" s="37"/>
      <c r="E3" s="37"/>
      <c r="F3" s="37"/>
    </row>
    <row r="4" spans="2:6" x14ac:dyDescent="0.2">
      <c r="B4" s="37" t="s">
        <v>77</v>
      </c>
      <c r="C4" s="37"/>
      <c r="D4" s="37"/>
      <c r="E4" s="37"/>
      <c r="F4" s="37"/>
    </row>
    <row r="5" spans="2:6" x14ac:dyDescent="0.2">
      <c r="B5" s="16"/>
      <c r="F5" s="16"/>
    </row>
    <row r="6" spans="2:6" ht="15" x14ac:dyDescent="0.25">
      <c r="B6" s="18" t="s">
        <v>27</v>
      </c>
      <c r="C6" s="20">
        <v>41639</v>
      </c>
      <c r="D6" s="20">
        <v>41274</v>
      </c>
      <c r="E6" s="16" t="s">
        <v>73</v>
      </c>
      <c r="F6" s="21"/>
    </row>
    <row r="7" spans="2:6" ht="15" x14ac:dyDescent="0.25">
      <c r="B7" s="27" t="s">
        <v>28</v>
      </c>
      <c r="C7" s="7"/>
      <c r="D7" s="7"/>
      <c r="E7" s="7"/>
      <c r="F7" s="13"/>
    </row>
    <row r="8" spans="2:6" x14ac:dyDescent="0.2">
      <c r="B8" s="26" t="s">
        <v>29</v>
      </c>
      <c r="C8" s="28">
        <v>11823</v>
      </c>
      <c r="D8" s="3">
        <v>13020</v>
      </c>
      <c r="E8" s="3">
        <f>C8-D8</f>
        <v>-1197</v>
      </c>
      <c r="F8" s="7" t="s">
        <v>74</v>
      </c>
    </row>
    <row r="9" spans="2:6" x14ac:dyDescent="0.2">
      <c r="B9" s="26" t="s">
        <v>30</v>
      </c>
      <c r="C9" s="24"/>
      <c r="D9" s="7"/>
      <c r="E9" s="3"/>
      <c r="F9" s="7"/>
    </row>
    <row r="10" spans="2:6" x14ac:dyDescent="0.2">
      <c r="B10" s="26" t="s">
        <v>31</v>
      </c>
      <c r="C10" s="23">
        <f>SUM(C8:C9)</f>
        <v>11823</v>
      </c>
      <c r="D10" s="9">
        <f>SUM(D8:D9)</f>
        <v>13020</v>
      </c>
      <c r="E10" s="3">
        <f t="shared" ref="E10:E25" si="0">C10-D10</f>
        <v>-1197</v>
      </c>
      <c r="F10" s="7" t="s">
        <v>74</v>
      </c>
    </row>
    <row r="11" spans="2:6" x14ac:dyDescent="0.2">
      <c r="B11" s="26" t="s">
        <v>32</v>
      </c>
      <c r="C11" s="23">
        <v>4725</v>
      </c>
      <c r="D11" s="9">
        <v>5024</v>
      </c>
      <c r="E11" s="3">
        <f t="shared" si="0"/>
        <v>-299</v>
      </c>
      <c r="F11" s="7" t="s">
        <v>74</v>
      </c>
    </row>
    <row r="12" spans="2:6" x14ac:dyDescent="0.2">
      <c r="B12" s="26" t="s">
        <v>33</v>
      </c>
      <c r="C12" s="23">
        <v>12821</v>
      </c>
      <c r="D12" s="9">
        <v>11848</v>
      </c>
      <c r="E12" s="3">
        <f t="shared" si="0"/>
        <v>973</v>
      </c>
      <c r="F12" s="7" t="s">
        <v>75</v>
      </c>
    </row>
    <row r="13" spans="2:6" x14ac:dyDescent="0.2">
      <c r="B13" s="26" t="s">
        <v>34</v>
      </c>
      <c r="C13" s="24"/>
      <c r="D13" s="7"/>
      <c r="E13" s="3"/>
      <c r="F13" s="7"/>
    </row>
    <row r="14" spans="2:6" x14ac:dyDescent="0.2">
      <c r="B14" s="26" t="s">
        <v>35</v>
      </c>
      <c r="C14" s="23">
        <v>2280</v>
      </c>
      <c r="D14" s="9">
        <v>4715</v>
      </c>
      <c r="E14" s="3">
        <f t="shared" si="0"/>
        <v>-2435</v>
      </c>
      <c r="F14" s="7" t="s">
        <v>74</v>
      </c>
    </row>
    <row r="15" spans="2:6" ht="15" x14ac:dyDescent="0.25">
      <c r="B15" s="27" t="s">
        <v>36</v>
      </c>
      <c r="C15" s="29">
        <f>SUM(C10:C14)</f>
        <v>31649</v>
      </c>
      <c r="D15" s="10">
        <f>SUM(D10:D14)</f>
        <v>34607</v>
      </c>
      <c r="E15" s="11">
        <f t="shared" si="0"/>
        <v>-2958</v>
      </c>
      <c r="F15" s="7" t="s">
        <v>74</v>
      </c>
    </row>
    <row r="16" spans="2:6" ht="15" x14ac:dyDescent="0.25">
      <c r="B16" s="27"/>
      <c r="C16" s="29"/>
      <c r="D16" s="10"/>
      <c r="E16" s="3"/>
      <c r="F16" s="7"/>
    </row>
    <row r="17" spans="2:6" x14ac:dyDescent="0.2">
      <c r="B17" s="26" t="s">
        <v>37</v>
      </c>
      <c r="C17" s="23">
        <v>11888</v>
      </c>
      <c r="D17" s="9">
        <v>10769</v>
      </c>
      <c r="E17" s="3">
        <f t="shared" si="0"/>
        <v>1119</v>
      </c>
      <c r="F17" s="7" t="s">
        <v>75</v>
      </c>
    </row>
    <row r="18" spans="2:6" x14ac:dyDescent="0.2">
      <c r="B18" s="26" t="s">
        <v>64</v>
      </c>
      <c r="C18" s="23">
        <v>10204</v>
      </c>
      <c r="D18" s="9">
        <v>9370</v>
      </c>
      <c r="E18" s="3">
        <f t="shared" si="0"/>
        <v>834</v>
      </c>
      <c r="F18" s="7" t="s">
        <v>74</v>
      </c>
    </row>
    <row r="19" spans="2:6" x14ac:dyDescent="0.2">
      <c r="B19" s="26" t="s">
        <v>65</v>
      </c>
      <c r="C19" s="23">
        <f>C17-C18</f>
        <v>1684</v>
      </c>
      <c r="D19" s="9">
        <f>D17-D18</f>
        <v>1399</v>
      </c>
      <c r="E19" s="3">
        <f t="shared" si="0"/>
        <v>285</v>
      </c>
      <c r="F19" s="7" t="s">
        <v>75</v>
      </c>
    </row>
    <row r="20" spans="2:6" x14ac:dyDescent="0.2">
      <c r="B20" s="26"/>
      <c r="C20" s="23"/>
      <c r="D20" s="9"/>
      <c r="E20" s="3"/>
      <c r="F20" s="7"/>
    </row>
    <row r="21" spans="2:6" ht="15" x14ac:dyDescent="0.25">
      <c r="B21" s="27" t="s">
        <v>66</v>
      </c>
      <c r="C21" s="24"/>
      <c r="D21" s="7"/>
      <c r="E21" s="3"/>
      <c r="F21" s="7"/>
    </row>
    <row r="22" spans="2:6" x14ac:dyDescent="0.2">
      <c r="B22" s="26" t="s">
        <v>38</v>
      </c>
      <c r="C22" s="23">
        <v>5248</v>
      </c>
      <c r="D22" s="9">
        <v>5021</v>
      </c>
      <c r="E22" s="3">
        <f t="shared" si="0"/>
        <v>227</v>
      </c>
      <c r="F22" s="7" t="s">
        <v>75</v>
      </c>
    </row>
    <row r="23" spans="2:6" x14ac:dyDescent="0.2">
      <c r="B23" s="26" t="s">
        <v>39</v>
      </c>
      <c r="C23" s="23">
        <v>100</v>
      </c>
      <c r="D23" s="9">
        <v>107</v>
      </c>
      <c r="E23" s="3">
        <f t="shared" si="0"/>
        <v>-7</v>
      </c>
      <c r="F23" s="7" t="s">
        <v>74</v>
      </c>
    </row>
    <row r="24" spans="2:6" x14ac:dyDescent="0.2">
      <c r="B24" s="26" t="s">
        <v>40</v>
      </c>
      <c r="C24" s="24"/>
      <c r="D24" s="7"/>
      <c r="E24" s="3"/>
      <c r="F24" s="7"/>
    </row>
    <row r="25" spans="2:6" x14ac:dyDescent="0.2">
      <c r="B25" s="26" t="s">
        <v>41</v>
      </c>
      <c r="C25" s="23">
        <v>1389</v>
      </c>
      <c r="D25" s="9">
        <v>743</v>
      </c>
      <c r="E25" s="3">
        <f t="shared" si="0"/>
        <v>646</v>
      </c>
      <c r="F25" s="7" t="s">
        <v>75</v>
      </c>
    </row>
    <row r="26" spans="2:6" ht="15.75" thickBot="1" x14ac:dyDescent="0.3">
      <c r="B26" s="27" t="s">
        <v>42</v>
      </c>
      <c r="C26" s="25">
        <f>C15+C19+SUM(C22:C25)</f>
        <v>40070</v>
      </c>
      <c r="D26" s="12">
        <f>D15+D19+SUM(D22:D25)</f>
        <v>41877</v>
      </c>
      <c r="E26" s="12">
        <f>C26-D26</f>
        <v>-1807</v>
      </c>
      <c r="F26" s="19"/>
    </row>
    <row r="27" spans="2:6" ht="15" thickTop="1" x14ac:dyDescent="0.2">
      <c r="B27" s="16"/>
      <c r="C27" s="16"/>
      <c r="D27" s="16"/>
      <c r="E27" s="17"/>
      <c r="F27" s="16"/>
    </row>
    <row r="28" spans="2:6" ht="15" x14ac:dyDescent="0.25">
      <c r="B28" s="18" t="s">
        <v>43</v>
      </c>
      <c r="C28" s="16"/>
      <c r="D28" s="16"/>
      <c r="E28" s="17"/>
      <c r="F28" s="16"/>
    </row>
    <row r="29" spans="2:6" ht="15" x14ac:dyDescent="0.25">
      <c r="B29" s="27" t="s">
        <v>16</v>
      </c>
      <c r="C29" s="24"/>
      <c r="D29" s="7"/>
      <c r="E29" s="3"/>
      <c r="F29" s="7"/>
    </row>
    <row r="30" spans="2:6" x14ac:dyDescent="0.2">
      <c r="B30" s="26" t="s">
        <v>44</v>
      </c>
      <c r="C30" s="28">
        <v>3115</v>
      </c>
      <c r="D30" s="3">
        <v>5285</v>
      </c>
      <c r="E30" s="3">
        <f>C30-D30</f>
        <v>-2170</v>
      </c>
      <c r="F30" s="7" t="s">
        <v>75</v>
      </c>
    </row>
    <row r="31" spans="2:6" x14ac:dyDescent="0.2">
      <c r="B31" s="26" t="s">
        <v>45</v>
      </c>
      <c r="C31" s="24"/>
      <c r="D31" s="7"/>
      <c r="E31" s="3"/>
      <c r="F31" s="7"/>
    </row>
    <row r="32" spans="2:6" x14ac:dyDescent="0.2">
      <c r="B32" s="26" t="s">
        <v>46</v>
      </c>
      <c r="C32" s="24"/>
      <c r="D32" s="7"/>
      <c r="E32" s="3"/>
      <c r="F32" s="7"/>
    </row>
    <row r="33" spans="2:6" x14ac:dyDescent="0.2">
      <c r="B33" s="26" t="s">
        <v>47</v>
      </c>
      <c r="C33" s="23">
        <v>5556</v>
      </c>
      <c r="D33" s="9">
        <v>3162</v>
      </c>
      <c r="E33" s="3">
        <f t="shared" ref="E33:E42" si="1">C33-D33</f>
        <v>2394</v>
      </c>
      <c r="F33" s="7" t="s">
        <v>74</v>
      </c>
    </row>
    <row r="34" spans="2:6" x14ac:dyDescent="0.2">
      <c r="B34" s="26" t="s">
        <v>48</v>
      </c>
      <c r="C34" s="24"/>
      <c r="D34" s="7"/>
      <c r="E34" s="3"/>
      <c r="F34" s="7"/>
    </row>
    <row r="35" spans="2:6" x14ac:dyDescent="0.2">
      <c r="B35" s="26" t="s">
        <v>49</v>
      </c>
      <c r="C35" s="23">
        <v>13857</v>
      </c>
      <c r="D35" s="9">
        <v>17607</v>
      </c>
      <c r="E35" s="3">
        <f t="shared" si="1"/>
        <v>-3750</v>
      </c>
      <c r="F35" s="7" t="s">
        <v>75</v>
      </c>
    </row>
    <row r="36" spans="2:6" ht="15" x14ac:dyDescent="0.25">
      <c r="B36" s="27" t="s">
        <v>50</v>
      </c>
      <c r="C36" s="29">
        <f>SUM(C30:C35)</f>
        <v>22528</v>
      </c>
      <c r="D36" s="10">
        <f>SUM(D30:D35)</f>
        <v>26054</v>
      </c>
      <c r="E36" s="11">
        <f t="shared" si="1"/>
        <v>-3526</v>
      </c>
      <c r="F36" s="7" t="s">
        <v>75</v>
      </c>
    </row>
    <row r="37" spans="2:6" x14ac:dyDescent="0.2">
      <c r="B37" s="26"/>
      <c r="C37" s="23"/>
      <c r="D37" s="9"/>
      <c r="E37" s="3"/>
      <c r="F37" s="7"/>
    </row>
    <row r="38" spans="2:6" x14ac:dyDescent="0.2">
      <c r="B38" s="26" t="s">
        <v>51</v>
      </c>
      <c r="C38" s="23">
        <v>2260</v>
      </c>
      <c r="D38" s="9">
        <v>1288</v>
      </c>
      <c r="E38" s="3">
        <f t="shared" si="1"/>
        <v>972</v>
      </c>
      <c r="F38" s="7" t="s">
        <v>74</v>
      </c>
    </row>
    <row r="39" spans="2:6" x14ac:dyDescent="0.2">
      <c r="B39" s="26" t="s">
        <v>52</v>
      </c>
      <c r="C39" s="24"/>
      <c r="D39" s="7"/>
      <c r="E39" s="3"/>
      <c r="F39" s="7"/>
    </row>
    <row r="40" spans="2:6" x14ac:dyDescent="0.2">
      <c r="B40" s="26" t="s">
        <v>53</v>
      </c>
      <c r="C40" s="23">
        <v>7305</v>
      </c>
      <c r="D40" s="9">
        <v>8576</v>
      </c>
      <c r="E40" s="3">
        <f t="shared" si="1"/>
        <v>-1271</v>
      </c>
      <c r="F40" s="7" t="s">
        <v>75</v>
      </c>
    </row>
    <row r="41" spans="2:6" x14ac:dyDescent="0.2">
      <c r="B41" s="26" t="s">
        <v>54</v>
      </c>
      <c r="C41" s="23">
        <v>1816</v>
      </c>
      <c r="D41" s="9">
        <v>1652</v>
      </c>
      <c r="E41" s="3">
        <f t="shared" si="1"/>
        <v>164</v>
      </c>
      <c r="F41" s="7" t="s">
        <v>74</v>
      </c>
    </row>
    <row r="42" spans="2:6" ht="15" x14ac:dyDescent="0.25">
      <c r="B42" s="27" t="s">
        <v>55</v>
      </c>
      <c r="C42" s="29">
        <f>C36+SUM(C38:C41)</f>
        <v>33909</v>
      </c>
      <c r="D42" s="10">
        <f>D36+SUM(D38:D41)</f>
        <v>37570</v>
      </c>
      <c r="E42" s="11">
        <f t="shared" si="1"/>
        <v>-3661</v>
      </c>
      <c r="F42" s="7" t="s">
        <v>75</v>
      </c>
    </row>
    <row r="43" spans="2:6" x14ac:dyDescent="0.2">
      <c r="B43" s="16"/>
      <c r="C43" s="16"/>
      <c r="D43" s="16"/>
      <c r="E43" s="17"/>
      <c r="F43" s="16"/>
    </row>
    <row r="44" spans="2:6" ht="15" x14ac:dyDescent="0.25">
      <c r="B44" s="18" t="s">
        <v>56</v>
      </c>
      <c r="C44" s="16"/>
      <c r="D44" s="16"/>
      <c r="E44" s="17"/>
      <c r="F44" s="16"/>
    </row>
    <row r="45" spans="2:6" x14ac:dyDescent="0.2">
      <c r="B45" s="26" t="s">
        <v>57</v>
      </c>
      <c r="C45" s="23">
        <v>351761</v>
      </c>
      <c r="D45" s="9">
        <v>341508</v>
      </c>
      <c r="E45" s="3">
        <f>C45-D45</f>
        <v>10253</v>
      </c>
      <c r="F45" s="7" t="s">
        <v>74</v>
      </c>
    </row>
    <row r="46" spans="2:6" x14ac:dyDescent="0.2">
      <c r="B46" s="26" t="s">
        <v>58</v>
      </c>
      <c r="C46" s="23">
        <v>-345351</v>
      </c>
      <c r="D46" s="9">
        <v>-336443</v>
      </c>
      <c r="E46" s="3">
        <f t="shared" ref="E46:E50" si="2">C46-D46</f>
        <v>-8908</v>
      </c>
      <c r="F46" s="7" t="s">
        <v>74</v>
      </c>
    </row>
    <row r="47" spans="2:6" x14ac:dyDescent="0.2">
      <c r="B47" s="26" t="s">
        <v>59</v>
      </c>
      <c r="C47" s="24"/>
      <c r="D47" s="7"/>
      <c r="E47" s="3"/>
      <c r="F47" s="7"/>
    </row>
    <row r="48" spans="2:6" x14ac:dyDescent="0.2">
      <c r="B48" s="26" t="s">
        <v>60</v>
      </c>
      <c r="C48" s="24">
        <v>-249</v>
      </c>
      <c r="D48" s="7">
        <v>-758</v>
      </c>
      <c r="E48" s="3">
        <f t="shared" si="2"/>
        <v>509</v>
      </c>
      <c r="F48" s="7" t="s">
        <v>75</v>
      </c>
    </row>
    <row r="49" spans="2:6" x14ac:dyDescent="0.2">
      <c r="B49" s="26" t="s">
        <v>61</v>
      </c>
      <c r="C49" s="24"/>
      <c r="D49" s="7"/>
      <c r="E49" s="3"/>
      <c r="F49" s="7"/>
    </row>
    <row r="50" spans="2:6" x14ac:dyDescent="0.2">
      <c r="B50" s="26" t="s">
        <v>62</v>
      </c>
      <c r="C50" s="23">
        <f>SUM(C45:C49)</f>
        <v>6161</v>
      </c>
      <c r="D50" s="9">
        <f>SUM(D45:D49)</f>
        <v>4307</v>
      </c>
      <c r="E50" s="3">
        <f t="shared" si="2"/>
        <v>1854</v>
      </c>
      <c r="F50" s="7" t="s">
        <v>75</v>
      </c>
    </row>
    <row r="51" spans="2:6" ht="15.75" thickBot="1" x14ac:dyDescent="0.3">
      <c r="B51" s="27" t="s">
        <v>63</v>
      </c>
      <c r="C51" s="25">
        <f>C42+C50</f>
        <v>40070</v>
      </c>
      <c r="D51" s="12">
        <f>D42+D50</f>
        <v>41877</v>
      </c>
      <c r="E51" s="12">
        <f>C51-D51</f>
        <v>-1807</v>
      </c>
      <c r="F51" s="19"/>
    </row>
    <row r="52" spans="2:6" ht="15" thickTop="1" x14ac:dyDescent="0.2"/>
  </sheetData>
  <mergeCells count="3">
    <mergeCell ref="B2:F2"/>
    <mergeCell ref="B3:F3"/>
    <mergeCell ref="B4:F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"/>
  <sheetViews>
    <sheetView showGridLines="0" workbookViewId="0">
      <selection activeCell="G11" sqref="G11"/>
    </sheetView>
  </sheetViews>
  <sheetFormatPr defaultRowHeight="14.25" x14ac:dyDescent="0.2"/>
  <cols>
    <col min="1" max="1" width="4.5703125" style="1" customWidth="1"/>
    <col min="2" max="2" width="14.140625" style="1" customWidth="1"/>
    <col min="3" max="3" width="26" style="1" bestFit="1" customWidth="1"/>
    <col min="4" max="6" width="9.85546875" style="1" bestFit="1" customWidth="1"/>
    <col min="7" max="7" width="12" style="1" bestFit="1" customWidth="1"/>
    <col min="8" max="16384" width="9.140625" style="1"/>
  </cols>
  <sheetData>
    <row r="2" spans="2:7" ht="15" x14ac:dyDescent="0.25">
      <c r="B2" s="18" t="s">
        <v>79</v>
      </c>
      <c r="C2" s="27" t="s">
        <v>78</v>
      </c>
      <c r="D2" s="30">
        <v>2013</v>
      </c>
      <c r="E2" s="8">
        <v>2012</v>
      </c>
      <c r="F2" s="8" t="s">
        <v>73</v>
      </c>
      <c r="G2" s="8"/>
    </row>
    <row r="3" spans="2:7" x14ac:dyDescent="0.2">
      <c r="B3" s="38" t="s">
        <v>80</v>
      </c>
      <c r="C3" s="26" t="s">
        <v>67</v>
      </c>
      <c r="D3" s="31">
        <f>'Financial Data'!C23/'Financial Data'!C16</f>
        <v>-0.22231095582730223</v>
      </c>
      <c r="E3" s="14">
        <f>'Financial Data'!D23/'Financial Data'!D16</f>
        <v>-0.30558540487618502</v>
      </c>
      <c r="F3" s="14">
        <f>D3-E3</f>
        <v>8.3274449048882787E-2</v>
      </c>
      <c r="G3" s="7" t="s">
        <v>75</v>
      </c>
    </row>
    <row r="4" spans="2:7" x14ac:dyDescent="0.2">
      <c r="B4" s="38"/>
      <c r="C4" s="26" t="s">
        <v>68</v>
      </c>
      <c r="D4" s="31">
        <f>'Financial Data'!C23/'Financial Data'!C18</f>
        <v>-1.4458691770816425</v>
      </c>
      <c r="E4" s="14">
        <f>'Financial Data'!D23/'Financial Data'!D18</f>
        <v>-2.9712096586951473</v>
      </c>
      <c r="F4" s="14">
        <f t="shared" ref="F4:F8" si="0">D4-E4</f>
        <v>1.5253404816135048</v>
      </c>
      <c r="G4" s="7" t="s">
        <v>75</v>
      </c>
    </row>
    <row r="5" spans="2:7" x14ac:dyDescent="0.2">
      <c r="B5" s="38" t="s">
        <v>81</v>
      </c>
      <c r="C5" s="26" t="s">
        <v>71</v>
      </c>
      <c r="D5" s="31">
        <f>'Balance Sheet'!C42/'Balance Sheet'!C26</f>
        <v>0.84624407287247316</v>
      </c>
      <c r="E5" s="14">
        <f>'Balance Sheet'!D42/'Balance Sheet'!D26</f>
        <v>0.89715118083912415</v>
      </c>
      <c r="F5" s="14">
        <f t="shared" si="0"/>
        <v>-5.0907107966650988E-2</v>
      </c>
      <c r="G5" s="7" t="s">
        <v>75</v>
      </c>
    </row>
    <row r="6" spans="2:7" x14ac:dyDescent="0.2">
      <c r="B6" s="38"/>
      <c r="C6" s="26" t="s">
        <v>72</v>
      </c>
      <c r="D6" s="31">
        <f>'Balance Sheet'!C38/'Balance Sheet'!C50</f>
        <v>0.36682356760266188</v>
      </c>
      <c r="E6" s="14">
        <f>'Balance Sheet'!D38/'Balance Sheet'!D50</f>
        <v>0.29904806129556538</v>
      </c>
      <c r="F6" s="14">
        <f t="shared" si="0"/>
        <v>6.77755063070965E-2</v>
      </c>
      <c r="G6" s="7" t="s">
        <v>74</v>
      </c>
    </row>
    <row r="7" spans="2:7" x14ac:dyDescent="0.2">
      <c r="B7" s="38" t="s">
        <v>82</v>
      </c>
      <c r="C7" s="26" t="s">
        <v>69</v>
      </c>
      <c r="D7" s="32">
        <f>'Financial Data'!C15/'Financial Data'!C17</f>
        <v>1.4048739346590908</v>
      </c>
      <c r="E7" s="15">
        <f>'Financial Data'!D15/'Financial Data'!D17</f>
        <v>1.3282797267214248</v>
      </c>
      <c r="F7" s="14">
        <f t="shared" si="0"/>
        <v>7.6594207937666026E-2</v>
      </c>
      <c r="G7" s="7" t="s">
        <v>75</v>
      </c>
    </row>
    <row r="8" spans="2:7" x14ac:dyDescent="0.2">
      <c r="B8" s="38"/>
      <c r="C8" s="26" t="s">
        <v>70</v>
      </c>
      <c r="D8" s="32">
        <f>('Financial Data'!C15-'Balance Sheet'!C12)/'Financial Data'!C17</f>
        <v>0.83575994318181823</v>
      </c>
      <c r="E8" s="15">
        <f>('Financial Data'!D15-'Balance Sheet'!D12)/'Financial Data'!D17</f>
        <v>0.87353189529438857</v>
      </c>
      <c r="F8" s="14">
        <f t="shared" si="0"/>
        <v>-3.7771952112570339E-2</v>
      </c>
      <c r="G8" s="7" t="s">
        <v>74</v>
      </c>
    </row>
  </sheetData>
  <mergeCells count="3">
    <mergeCell ref="B3:B4"/>
    <mergeCell ref="B5:B6"/>
    <mergeCell ref="B7:B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Financial Data</vt:lpstr>
      <vt:lpstr>Balance Sheet</vt:lpstr>
      <vt:lpstr>Ratios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2018-09-26T21:53:28Z</dcterms:created>
  <dcterms:modified xsi:type="dcterms:W3CDTF">2018-09-26T22:43:05Z</dcterms:modified>
</cp:coreProperties>
</file>